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'Лист3'!$A$1:$Q$57</definedName>
  </definedNames>
  <calcPr fullCalcOnLoad="1"/>
</workbook>
</file>

<file path=xl/sharedStrings.xml><?xml version="1.0" encoding="utf-8"?>
<sst xmlns="http://schemas.openxmlformats.org/spreadsheetml/2006/main" count="94" uniqueCount="91">
  <si>
    <t>№</t>
  </si>
  <si>
    <t>ФОРМЫ ОТДЫХА</t>
  </si>
  <si>
    <t>Затраты на одного ребенка</t>
  </si>
  <si>
    <t>путевка</t>
  </si>
  <si>
    <t>дорога</t>
  </si>
  <si>
    <t xml:space="preserve"> ФСС</t>
  </si>
  <si>
    <t>Родительская плата</t>
  </si>
  <si>
    <t xml:space="preserve">путевка </t>
  </si>
  <si>
    <t>цена путевки с дорогой</t>
  </si>
  <si>
    <t>итого местный бюджет за все путевки с дорогой</t>
  </si>
  <si>
    <t>итого Фсс за все путевки</t>
  </si>
  <si>
    <t>итого родит плата за все путевки</t>
  </si>
  <si>
    <t>Местный бюджет</t>
  </si>
  <si>
    <t>1.1</t>
  </si>
  <si>
    <t>1.2</t>
  </si>
  <si>
    <t>Управление здравоохранения</t>
  </si>
  <si>
    <t>ИТОГО ВНУТРИГОРОДСКОЙ ОТДЫХ</t>
  </si>
  <si>
    <t>ИТОГО ВЫЕЗДНОЙ ОТДЫХ</t>
  </si>
  <si>
    <t>1.2.2</t>
  </si>
  <si>
    <t>1.2.3</t>
  </si>
  <si>
    <t>1.2.4</t>
  </si>
  <si>
    <t>1.2.5</t>
  </si>
  <si>
    <t>1.1.2</t>
  </si>
  <si>
    <t>1.1.3</t>
  </si>
  <si>
    <t>1.1.4</t>
  </si>
  <si>
    <t>1.1.5</t>
  </si>
  <si>
    <t>1.4.</t>
  </si>
  <si>
    <t>1.5.</t>
  </si>
  <si>
    <t>1.6.</t>
  </si>
  <si>
    <t>1.7.</t>
  </si>
  <si>
    <t>1.8.</t>
  </si>
  <si>
    <t>1.9.</t>
  </si>
  <si>
    <t>2.1.</t>
  </si>
  <si>
    <t>2.2.</t>
  </si>
  <si>
    <t>2.3.</t>
  </si>
  <si>
    <t>2.4.</t>
  </si>
  <si>
    <t>2.5.</t>
  </si>
  <si>
    <t>3. Организационные расходы летней кампании - 2009 года</t>
  </si>
  <si>
    <t>2. Внутригородской отдых летней кампании - 2009 года</t>
  </si>
  <si>
    <t>1.Выездной отдых летней кампании - 2009 года</t>
  </si>
  <si>
    <t>3.1.</t>
  </si>
  <si>
    <t>3.2.</t>
  </si>
  <si>
    <t>3.3.</t>
  </si>
  <si>
    <t>ИТОГО НА ОРГАНИЗАЦИОННЫЕ РАСХОДЫ</t>
  </si>
  <si>
    <t>ВСЕГО ПО ПРОГРАММЕ</t>
  </si>
  <si>
    <t>Расчет основных направлений реализации</t>
  </si>
  <si>
    <t>подростков и молодежи в 2009 году.</t>
  </si>
  <si>
    <t>Заместитель главы города</t>
  </si>
  <si>
    <t>по социальной политике,</t>
  </si>
  <si>
    <t>председатель комиссии</t>
  </si>
  <si>
    <t>итого местный бюджет за 1 путевку с дорогой</t>
  </si>
  <si>
    <t>итого родительская плата</t>
  </si>
  <si>
    <t>кол – во детей</t>
  </si>
  <si>
    <t>Черноморское побережье 6,5-15 лет 21 день</t>
  </si>
  <si>
    <t>Новосибирская область 6,5-17 лет на 21 день</t>
  </si>
  <si>
    <t>Расходы на сопровождение детей во все направления</t>
  </si>
  <si>
    <t>Лагеря с дневным пребыванием детей на базе общеобразовательных школ 6,5 до 15 лет</t>
  </si>
  <si>
    <t>Организация семинаров, обучение специалистов</t>
  </si>
  <si>
    <t>Информационное обеспечение программы</t>
  </si>
  <si>
    <t>Командировочные расходы</t>
  </si>
  <si>
    <t xml:space="preserve">Отдел молодежной политики (трудозанятость, площадки временного пребывания детей, горолдской педагогический отряд "Ритм", конно-спортивный клуб "Мустанг") </t>
  </si>
  <si>
    <t xml:space="preserve">Отдел культуры (площадки временного пребывания для детей и подростков) </t>
  </si>
  <si>
    <t>Управление физической культутры и спорта (спортивные площадки, площадка для детей с ограниченными возможностями АСК "Икар")</t>
  </si>
  <si>
    <t xml:space="preserve">       И.В. Титаренко</t>
  </si>
  <si>
    <t>трудозанятости детей, подростков и молодежи в 2009 году.</t>
  </si>
  <si>
    <t xml:space="preserve">Организация отдыха детей по линии отдела                        опеки и попечительства </t>
  </si>
  <si>
    <t>для детей работающих граждан не льготной категории (ФСС)</t>
  </si>
  <si>
    <t>1.1.1.</t>
  </si>
  <si>
    <t>1.1.6.</t>
  </si>
  <si>
    <t>1.2.1.</t>
  </si>
  <si>
    <t>для детей работающих граждан льготной категории (ФСС)</t>
  </si>
  <si>
    <t>1.3.</t>
  </si>
  <si>
    <t>для детей  работающих граждан не льготной категории (ФСС)</t>
  </si>
  <si>
    <t>для детей из многодетных семей работающих граждан (ФСС)</t>
  </si>
  <si>
    <t xml:space="preserve">для детей работающих граждан иных льготных категорий** (ФСС) </t>
  </si>
  <si>
    <t>для одарнных детей</t>
  </si>
  <si>
    <t>для детей работающих граждан льготной категории (не ФСС)</t>
  </si>
  <si>
    <t>учебно-тренировочные сборы на 21 день</t>
  </si>
  <si>
    <t>для детей из многодетных льготной категории не работающих граждан (не ФСС, многодетные)</t>
  </si>
  <si>
    <t>Отдых в "Доме учителя" (МОУ СОШ№4) 21день</t>
  </si>
  <si>
    <t>Туры в Тобольск для детей и молодежи от 6,5 до 23  лет на 3 дня</t>
  </si>
  <si>
    <t>Туры в Ханты-Мансийск для детей и молодежи от 6,5 до 23  лет на 3 дня</t>
  </si>
  <si>
    <t>Приобретение наградных путевок для молодежи 18-23 лет на Черноморское побережье на 14 дней</t>
  </si>
  <si>
    <t>Организация военно-спортивных лагерей г.Сибай, г.Новоросийск МУ ЦГВПВМ "Форпост" на 21 день</t>
  </si>
  <si>
    <t xml:space="preserve">*при условии, что оба родителя безработные </t>
  </si>
  <si>
    <t>для детей из многодетных семей  работающих граждан</t>
  </si>
  <si>
    <t xml:space="preserve">для детей из многодетных семей  не работающих граждан* </t>
  </si>
  <si>
    <t xml:space="preserve">** дети из малообеспеченных семей,  дети из многодетных семей,  дети из семей, пострадавших в результате аварии на Чернобыльской АЭС, дети из семей беженцев и переселенцев,  дети из семей участников военных действий, дети – инвалиды,  дети – сироты и дети, оставшиеся без попечения родителей, дети из семей коренных и малочисленных народов Севера,  дети из семей с одним кормильцем, дети из неблагополучных семей, «группы риска», с девиантным поведением (по согласованию с комиссией по делам есовершеннолетних), дети неработающих пенсионеров, дети из семей, где один из родителей является инвалидом.
</t>
  </si>
  <si>
    <t xml:space="preserve">Приложение к программе </t>
  </si>
  <si>
    <t>программы по  организации летнего отдыха, оздоровления и трудозанятости детей</t>
  </si>
  <si>
    <t>по организации летнего отдыха, оздоровления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</si>
</sst>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00_);_(* \(#,##0.0000\);_(* &quot;-&quot;??_);_(@_)"/>
    <numFmt numFmtId="189" formatCode="[$-FC19]d\ mmmm\ yyyy\ &quot;г.&quot;"/>
  </numFmts>
  <fonts count="21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name val="Arial"/>
      <family val="0"/>
    </font>
    <font>
      <b/>
      <sz val="10"/>
      <name val="Arial Narrow"/>
      <family val="2"/>
    </font>
    <font>
      <b/>
      <i/>
      <sz val="10"/>
      <name val="Arial"/>
      <family val="0"/>
    </font>
    <font>
      <b/>
      <i/>
      <sz val="10"/>
      <name val="Arial Narrow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2"/>
      <name val="Arial Narrow"/>
      <family val="2"/>
    </font>
    <font>
      <b/>
      <u val="single"/>
      <sz val="9"/>
      <color indexed="10"/>
      <name val="Arial Narrow"/>
      <family val="2"/>
    </font>
    <font>
      <b/>
      <u val="singleAccounting"/>
      <sz val="10"/>
      <color indexed="10"/>
      <name val="Arial Narrow"/>
      <family val="2"/>
    </font>
    <font>
      <b/>
      <u val="singleAccounting"/>
      <sz val="9"/>
      <color indexed="10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86" fontId="2" fillId="2" borderId="1" xfId="18" applyNumberFormat="1" applyFont="1" applyFill="1" applyBorder="1" applyAlignment="1">
      <alignment horizontal="center" vertical="center" wrapText="1"/>
    </xf>
    <xf numFmtId="186" fontId="12" fillId="0" borderId="1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186" fontId="2" fillId="0" borderId="1" xfId="18" applyNumberFormat="1" applyFont="1" applyBorder="1" applyAlignment="1">
      <alignment horizontal="center" vertical="center" wrapText="1"/>
    </xf>
    <xf numFmtId="186" fontId="2" fillId="0" borderId="1" xfId="18" applyNumberFormat="1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186" fontId="16" fillId="0" borderId="1" xfId="0" applyNumberFormat="1" applyFont="1" applyBorder="1" applyAlignment="1">
      <alignment horizontal="center" vertical="center" wrapText="1"/>
    </xf>
    <xf numFmtId="186" fontId="17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view="pageBreakPreview" zoomScale="90" zoomScaleNormal="75" zoomScaleSheetLayoutView="90" workbookViewId="0" topLeftCell="B4">
      <pane ySplit="8" topLeftCell="BM21" activePane="bottomLeft" state="frozen"/>
      <selection pane="topLeft" activeCell="A4" sqref="A4"/>
      <selection pane="bottomLeft" activeCell="Q47" sqref="Q47"/>
    </sheetView>
  </sheetViews>
  <sheetFormatPr defaultColWidth="9.140625" defaultRowHeight="12.75"/>
  <cols>
    <col min="1" max="1" width="6.7109375" style="13" customWidth="1"/>
    <col min="2" max="2" width="33.8515625" style="1" customWidth="1"/>
    <col min="3" max="3" width="7.7109375" style="1" customWidth="1"/>
    <col min="4" max="4" width="7.28125" style="1" customWidth="1"/>
    <col min="5" max="5" width="6.00390625" style="1" bestFit="1" customWidth="1"/>
    <col min="6" max="6" width="5.7109375" style="1" bestFit="1" customWidth="1"/>
    <col min="7" max="7" width="5.8515625" style="1" customWidth="1"/>
    <col min="8" max="8" width="9.00390625" style="1" customWidth="1"/>
    <col min="9" max="9" width="6.00390625" style="1" bestFit="1" customWidth="1"/>
    <col min="10" max="10" width="5.7109375" style="1" bestFit="1" customWidth="1"/>
    <col min="11" max="11" width="8.140625" style="1" customWidth="1"/>
    <col min="12" max="12" width="13.421875" style="1" customWidth="1"/>
    <col min="13" max="13" width="6.8515625" style="1" customWidth="1"/>
    <col min="14" max="14" width="4.7109375" style="1" customWidth="1"/>
    <col min="15" max="15" width="8.57421875" style="1" bestFit="1" customWidth="1"/>
    <col min="16" max="16" width="9.28125" style="1" customWidth="1"/>
    <col min="17" max="17" width="9.57421875" style="1" bestFit="1" customWidth="1"/>
    <col min="18" max="16384" width="9.140625" style="1" customWidth="1"/>
  </cols>
  <sheetData>
    <row r="1" spans="9:16" ht="15.75" customHeight="1">
      <c r="I1" s="19"/>
      <c r="J1" s="19"/>
      <c r="K1" s="47" t="s">
        <v>88</v>
      </c>
      <c r="L1" s="47"/>
      <c r="M1" s="47"/>
      <c r="N1" s="47"/>
      <c r="O1" s="47"/>
      <c r="P1" s="47"/>
    </row>
    <row r="2" spans="9:16" ht="15.75" customHeight="1">
      <c r="I2" s="47" t="s">
        <v>90</v>
      </c>
      <c r="J2" s="47"/>
      <c r="K2" s="47"/>
      <c r="L2" s="47"/>
      <c r="M2" s="47"/>
      <c r="N2" s="47"/>
      <c r="O2" s="47"/>
      <c r="P2" s="47"/>
    </row>
    <row r="3" spans="9:16" ht="15.75" customHeight="1">
      <c r="I3" s="47" t="s">
        <v>64</v>
      </c>
      <c r="J3" s="47"/>
      <c r="K3" s="47"/>
      <c r="L3" s="47"/>
      <c r="M3" s="47"/>
      <c r="N3" s="47"/>
      <c r="O3" s="47"/>
      <c r="P3" s="47"/>
    </row>
    <row r="5" spans="1:16" ht="15.75">
      <c r="A5" s="48" t="s">
        <v>45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5.75">
      <c r="A6" s="48" t="s">
        <v>89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5.75">
      <c r="A7" s="48" t="s">
        <v>46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2:16" ht="12.75">
      <c r="B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7" ht="12.75">
      <c r="A9" s="50" t="s">
        <v>0</v>
      </c>
      <c r="B9" s="53" t="s">
        <v>1</v>
      </c>
      <c r="C9" s="52" t="s">
        <v>52</v>
      </c>
      <c r="D9" s="52" t="s">
        <v>8</v>
      </c>
      <c r="E9" s="52" t="s">
        <v>2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3"/>
    </row>
    <row r="10" spans="1:17" ht="12.75">
      <c r="A10" s="50"/>
      <c r="B10" s="53"/>
      <c r="C10" s="52"/>
      <c r="D10" s="52"/>
      <c r="E10" s="52" t="s">
        <v>3</v>
      </c>
      <c r="F10" s="52" t="s">
        <v>4</v>
      </c>
      <c r="G10" s="52" t="s">
        <v>5</v>
      </c>
      <c r="H10" s="52" t="s">
        <v>10</v>
      </c>
      <c r="I10" s="52" t="s">
        <v>12</v>
      </c>
      <c r="J10" s="52"/>
      <c r="K10" s="52"/>
      <c r="L10" s="52"/>
      <c r="M10" s="52" t="s">
        <v>6</v>
      </c>
      <c r="N10" s="52"/>
      <c r="O10" s="52"/>
      <c r="P10" s="52"/>
      <c r="Q10" s="3"/>
    </row>
    <row r="11" spans="1:17" ht="56.25">
      <c r="A11" s="50"/>
      <c r="B11" s="53"/>
      <c r="C11" s="52"/>
      <c r="D11" s="52"/>
      <c r="E11" s="52"/>
      <c r="F11" s="52"/>
      <c r="G11" s="52"/>
      <c r="H11" s="52"/>
      <c r="I11" s="25" t="s">
        <v>3</v>
      </c>
      <c r="J11" s="25" t="s">
        <v>4</v>
      </c>
      <c r="K11" s="25" t="s">
        <v>50</v>
      </c>
      <c r="L11" s="25" t="s">
        <v>9</v>
      </c>
      <c r="M11" s="25" t="s">
        <v>7</v>
      </c>
      <c r="N11" s="25" t="s">
        <v>4</v>
      </c>
      <c r="O11" s="25" t="s">
        <v>51</v>
      </c>
      <c r="P11" s="25" t="s">
        <v>11</v>
      </c>
      <c r="Q11" s="3"/>
    </row>
    <row r="12" spans="1:17" ht="12.75">
      <c r="A12" s="50" t="s">
        <v>39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3"/>
    </row>
    <row r="13" spans="1:17" ht="12.75">
      <c r="A13" s="12" t="s">
        <v>13</v>
      </c>
      <c r="B13" s="2" t="s">
        <v>53</v>
      </c>
      <c r="C13" s="2">
        <v>130</v>
      </c>
      <c r="D13" s="3">
        <v>42600</v>
      </c>
      <c r="E13" s="3">
        <v>29000</v>
      </c>
      <c r="F13" s="4">
        <v>13600</v>
      </c>
      <c r="G13" s="3">
        <v>11970</v>
      </c>
      <c r="H13" s="2">
        <v>957600</v>
      </c>
      <c r="I13" s="3"/>
      <c r="J13" s="3"/>
      <c r="K13" s="3"/>
      <c r="L13" s="7">
        <v>3385100</v>
      </c>
      <c r="M13" s="8"/>
      <c r="N13" s="8"/>
      <c r="O13" s="7"/>
      <c r="P13" s="7">
        <v>1195300</v>
      </c>
      <c r="Q13" s="29">
        <v>5538000</v>
      </c>
    </row>
    <row r="14" spans="1:17" ht="25.5">
      <c r="A14" s="42" t="s">
        <v>67</v>
      </c>
      <c r="B14" s="3" t="s">
        <v>72</v>
      </c>
      <c r="C14" s="3">
        <v>30</v>
      </c>
      <c r="D14" s="3">
        <v>42600</v>
      </c>
      <c r="E14" s="3">
        <v>29000</v>
      </c>
      <c r="F14" s="3">
        <v>13600</v>
      </c>
      <c r="G14" s="3">
        <v>11970</v>
      </c>
      <c r="H14" s="3">
        <v>359100</v>
      </c>
      <c r="I14" s="3">
        <v>0</v>
      </c>
      <c r="J14" s="3">
        <v>13600</v>
      </c>
      <c r="K14" s="3">
        <v>13600</v>
      </c>
      <c r="L14" s="3">
        <v>408000</v>
      </c>
      <c r="M14" s="3">
        <v>17030</v>
      </c>
      <c r="N14" s="3"/>
      <c r="O14" s="3">
        <v>17030</v>
      </c>
      <c r="P14" s="3">
        <v>510900</v>
      </c>
      <c r="Q14" s="3">
        <v>1278000</v>
      </c>
    </row>
    <row r="15" spans="1:17" ht="25.5">
      <c r="A15" s="12" t="s">
        <v>22</v>
      </c>
      <c r="B15" s="3" t="s">
        <v>73</v>
      </c>
      <c r="C15" s="3">
        <v>20</v>
      </c>
      <c r="D15" s="4">
        <f>SUM(E15+F15)</f>
        <v>42600</v>
      </c>
      <c r="E15" s="3">
        <v>29000</v>
      </c>
      <c r="F15" s="4">
        <v>13600</v>
      </c>
      <c r="G15" s="3">
        <v>11970</v>
      </c>
      <c r="H15" s="3">
        <f aca="true" t="shared" si="0" ref="H15:H26">C15*G15</f>
        <v>239400</v>
      </c>
      <c r="I15" s="3">
        <v>12030</v>
      </c>
      <c r="J15" s="3">
        <v>13600</v>
      </c>
      <c r="K15" s="3">
        <f aca="true" t="shared" si="1" ref="K15:K25">I15+J15</f>
        <v>25630</v>
      </c>
      <c r="L15" s="9">
        <f>K15*C15</f>
        <v>512600</v>
      </c>
      <c r="M15" s="8">
        <v>5000</v>
      </c>
      <c r="N15" s="8">
        <v>0</v>
      </c>
      <c r="O15" s="8">
        <f aca="true" t="shared" si="2" ref="O15:O27">M15+N15</f>
        <v>5000</v>
      </c>
      <c r="P15" s="8">
        <f>O15*C15</f>
        <v>100000</v>
      </c>
      <c r="Q15" s="3">
        <f aca="true" t="shared" si="3" ref="Q15:Q25">SUM(D15*C15)</f>
        <v>852000</v>
      </c>
    </row>
    <row r="16" spans="1:17" ht="25.5">
      <c r="A16" s="12" t="s">
        <v>23</v>
      </c>
      <c r="B16" s="3" t="s">
        <v>74</v>
      </c>
      <c r="C16" s="3">
        <v>30</v>
      </c>
      <c r="D16" s="3">
        <v>42600</v>
      </c>
      <c r="E16" s="3">
        <v>29000</v>
      </c>
      <c r="F16" s="4">
        <v>13600</v>
      </c>
      <c r="G16" s="3">
        <v>11970</v>
      </c>
      <c r="H16" s="3">
        <f t="shared" si="0"/>
        <v>359100</v>
      </c>
      <c r="I16" s="3">
        <v>10030</v>
      </c>
      <c r="J16" s="3">
        <v>13600</v>
      </c>
      <c r="K16" s="3">
        <f t="shared" si="1"/>
        <v>23630</v>
      </c>
      <c r="L16" s="9">
        <f>K16*C16</f>
        <v>708900</v>
      </c>
      <c r="M16" s="8">
        <v>7000</v>
      </c>
      <c r="N16" s="8">
        <v>0</v>
      </c>
      <c r="O16" s="8">
        <f t="shared" si="2"/>
        <v>7000</v>
      </c>
      <c r="P16" s="8">
        <f aca="true" t="shared" si="4" ref="P16:P28">O16*C16</f>
        <v>210000</v>
      </c>
      <c r="Q16" s="3">
        <f t="shared" si="3"/>
        <v>1278000</v>
      </c>
    </row>
    <row r="17" spans="1:17" ht="25.5">
      <c r="A17" s="12" t="s">
        <v>24</v>
      </c>
      <c r="B17" s="3" t="s">
        <v>85</v>
      </c>
      <c r="C17" s="3">
        <v>10</v>
      </c>
      <c r="D17" s="3">
        <v>42600</v>
      </c>
      <c r="E17" s="3">
        <v>29000</v>
      </c>
      <c r="F17" s="4">
        <v>13600</v>
      </c>
      <c r="G17" s="3">
        <v>0</v>
      </c>
      <c r="H17" s="3">
        <f t="shared" si="0"/>
        <v>0</v>
      </c>
      <c r="I17" s="3">
        <v>19000</v>
      </c>
      <c r="J17" s="3">
        <v>13600</v>
      </c>
      <c r="K17" s="3">
        <f t="shared" si="1"/>
        <v>32600</v>
      </c>
      <c r="L17" s="9">
        <f aca="true" t="shared" si="5" ref="L17:L29">K17*C17</f>
        <v>326000</v>
      </c>
      <c r="M17" s="8">
        <v>10000</v>
      </c>
      <c r="N17" s="8">
        <v>0</v>
      </c>
      <c r="O17" s="8">
        <f t="shared" si="2"/>
        <v>10000</v>
      </c>
      <c r="P17" s="8">
        <f t="shared" si="4"/>
        <v>100000</v>
      </c>
      <c r="Q17" s="3">
        <f t="shared" si="3"/>
        <v>426000</v>
      </c>
    </row>
    <row r="18" spans="1:17" ht="25.5">
      <c r="A18" s="12" t="s">
        <v>25</v>
      </c>
      <c r="B18" s="3" t="s">
        <v>86</v>
      </c>
      <c r="C18" s="3">
        <v>20</v>
      </c>
      <c r="D18" s="3">
        <v>42600</v>
      </c>
      <c r="E18" s="3">
        <v>29000</v>
      </c>
      <c r="F18" s="4">
        <v>13600</v>
      </c>
      <c r="G18" s="3">
        <v>0</v>
      </c>
      <c r="H18" s="3">
        <f t="shared" si="0"/>
        <v>0</v>
      </c>
      <c r="I18" s="3">
        <v>20280</v>
      </c>
      <c r="J18" s="3">
        <v>13600</v>
      </c>
      <c r="K18" s="3">
        <f t="shared" si="1"/>
        <v>33880</v>
      </c>
      <c r="L18" s="9">
        <f t="shared" si="5"/>
        <v>677600</v>
      </c>
      <c r="M18" s="8">
        <v>8720</v>
      </c>
      <c r="N18" s="8"/>
      <c r="O18" s="8">
        <f t="shared" si="2"/>
        <v>8720</v>
      </c>
      <c r="P18" s="8">
        <f t="shared" si="4"/>
        <v>174400</v>
      </c>
      <c r="Q18" s="3">
        <f t="shared" si="3"/>
        <v>852000</v>
      </c>
    </row>
    <row r="19" spans="1:17" ht="12.75">
      <c r="A19" s="12" t="s">
        <v>68</v>
      </c>
      <c r="B19" s="3" t="s">
        <v>75</v>
      </c>
      <c r="C19" s="3">
        <v>20</v>
      </c>
      <c r="D19" s="3">
        <v>42600</v>
      </c>
      <c r="E19" s="3">
        <v>29000</v>
      </c>
      <c r="F19" s="4">
        <v>13600</v>
      </c>
      <c r="G19" s="3">
        <v>0</v>
      </c>
      <c r="H19" s="3">
        <f t="shared" si="0"/>
        <v>0</v>
      </c>
      <c r="I19" s="3">
        <v>24000</v>
      </c>
      <c r="J19" s="3">
        <v>13600</v>
      </c>
      <c r="K19" s="3">
        <f t="shared" si="1"/>
        <v>37600</v>
      </c>
      <c r="L19" s="9">
        <f t="shared" si="5"/>
        <v>752000</v>
      </c>
      <c r="M19" s="8">
        <v>5000</v>
      </c>
      <c r="N19" s="8">
        <v>0</v>
      </c>
      <c r="O19" s="8">
        <f t="shared" si="2"/>
        <v>5000</v>
      </c>
      <c r="P19" s="8">
        <f t="shared" si="4"/>
        <v>100000</v>
      </c>
      <c r="Q19" s="3">
        <f t="shared" si="3"/>
        <v>852000</v>
      </c>
    </row>
    <row r="20" spans="1:17" ht="12.75">
      <c r="A20" s="12" t="s">
        <v>14</v>
      </c>
      <c r="B20" s="2" t="s">
        <v>54</v>
      </c>
      <c r="C20" s="2">
        <v>123</v>
      </c>
      <c r="D20" s="3">
        <v>30000</v>
      </c>
      <c r="E20" s="3">
        <v>23000</v>
      </c>
      <c r="F20" s="3">
        <v>7000</v>
      </c>
      <c r="G20" s="3">
        <v>14300</v>
      </c>
      <c r="H20" s="2">
        <v>572000</v>
      </c>
      <c r="I20" s="3"/>
      <c r="J20" s="3"/>
      <c r="K20" s="2">
        <f t="shared" si="1"/>
        <v>0</v>
      </c>
      <c r="L20" s="10">
        <v>2479500</v>
      </c>
      <c r="M20" s="8"/>
      <c r="N20" s="8"/>
      <c r="O20" s="7"/>
      <c r="P20" s="7">
        <v>638500</v>
      </c>
      <c r="Q20" s="28">
        <f t="shared" si="3"/>
        <v>3690000</v>
      </c>
    </row>
    <row r="21" spans="1:17" ht="25.5">
      <c r="A21" s="12" t="s">
        <v>69</v>
      </c>
      <c r="B21" s="2" t="s">
        <v>66</v>
      </c>
      <c r="C21" s="2">
        <v>30</v>
      </c>
      <c r="D21" s="3">
        <v>30000</v>
      </c>
      <c r="E21" s="3">
        <v>23000</v>
      </c>
      <c r="F21" s="3">
        <v>7000</v>
      </c>
      <c r="G21" s="3">
        <v>14300</v>
      </c>
      <c r="H21" s="2">
        <v>429000</v>
      </c>
      <c r="I21" s="3">
        <v>0</v>
      </c>
      <c r="J21" s="3">
        <v>7000</v>
      </c>
      <c r="K21" s="2">
        <v>7000</v>
      </c>
      <c r="L21" s="10">
        <v>210000</v>
      </c>
      <c r="M21" s="8">
        <v>8700</v>
      </c>
      <c r="N21" s="8">
        <v>0</v>
      </c>
      <c r="O21" s="7">
        <v>8700</v>
      </c>
      <c r="P21" s="7">
        <v>261000</v>
      </c>
      <c r="Q21" s="3">
        <v>900000</v>
      </c>
    </row>
    <row r="22" spans="1:17" ht="25.5">
      <c r="A22" s="12" t="s">
        <v>18</v>
      </c>
      <c r="B22" s="3" t="s">
        <v>70</v>
      </c>
      <c r="C22" s="3">
        <v>10</v>
      </c>
      <c r="D22" s="3">
        <v>30000</v>
      </c>
      <c r="E22" s="3">
        <v>23000</v>
      </c>
      <c r="F22" s="3">
        <v>7000</v>
      </c>
      <c r="G22" s="3">
        <v>14300</v>
      </c>
      <c r="H22" s="3">
        <f t="shared" si="0"/>
        <v>143000</v>
      </c>
      <c r="I22" s="3">
        <v>6200</v>
      </c>
      <c r="J22" s="3">
        <v>7000</v>
      </c>
      <c r="K22" s="3">
        <f t="shared" si="1"/>
        <v>13200</v>
      </c>
      <c r="L22" s="9">
        <f t="shared" si="5"/>
        <v>132000</v>
      </c>
      <c r="M22" s="8">
        <v>2500</v>
      </c>
      <c r="N22" s="8">
        <v>0</v>
      </c>
      <c r="O22" s="8">
        <f t="shared" si="2"/>
        <v>2500</v>
      </c>
      <c r="P22" s="8">
        <f t="shared" si="4"/>
        <v>25000</v>
      </c>
      <c r="Q22" s="3">
        <f t="shared" si="3"/>
        <v>300000</v>
      </c>
    </row>
    <row r="23" spans="1:17" ht="25.5">
      <c r="A23" s="12" t="s">
        <v>19</v>
      </c>
      <c r="B23" s="3" t="s">
        <v>76</v>
      </c>
      <c r="C23" s="3">
        <v>20</v>
      </c>
      <c r="D23" s="3">
        <v>30000</v>
      </c>
      <c r="E23" s="3">
        <v>23000</v>
      </c>
      <c r="F23" s="3">
        <v>7000</v>
      </c>
      <c r="G23" s="3">
        <v>0</v>
      </c>
      <c r="H23" s="3">
        <f t="shared" si="0"/>
        <v>0</v>
      </c>
      <c r="I23" s="3">
        <v>18000</v>
      </c>
      <c r="J23" s="3">
        <v>7000</v>
      </c>
      <c r="K23" s="3">
        <f t="shared" si="1"/>
        <v>25000</v>
      </c>
      <c r="L23" s="9">
        <f t="shared" si="5"/>
        <v>500000</v>
      </c>
      <c r="M23" s="8">
        <v>5000</v>
      </c>
      <c r="N23" s="8">
        <v>0</v>
      </c>
      <c r="O23" s="8">
        <f t="shared" si="2"/>
        <v>5000</v>
      </c>
      <c r="P23" s="8">
        <f t="shared" si="4"/>
        <v>100000</v>
      </c>
      <c r="Q23" s="3">
        <f t="shared" si="3"/>
        <v>600000</v>
      </c>
    </row>
    <row r="24" spans="1:17" ht="12.75">
      <c r="A24" s="12" t="s">
        <v>20</v>
      </c>
      <c r="B24" s="3" t="s">
        <v>77</v>
      </c>
      <c r="C24" s="3">
        <v>38</v>
      </c>
      <c r="D24" s="3">
        <v>30000</v>
      </c>
      <c r="E24" s="3">
        <v>23000</v>
      </c>
      <c r="F24" s="3">
        <v>7000</v>
      </c>
      <c r="G24" s="3">
        <v>0</v>
      </c>
      <c r="H24" s="3">
        <f t="shared" si="0"/>
        <v>0</v>
      </c>
      <c r="I24" s="3">
        <v>18000</v>
      </c>
      <c r="J24" s="3">
        <v>7000</v>
      </c>
      <c r="K24" s="3">
        <f t="shared" si="1"/>
        <v>25000</v>
      </c>
      <c r="L24" s="9">
        <f>K24*C24</f>
        <v>950000</v>
      </c>
      <c r="M24" s="8">
        <v>5000</v>
      </c>
      <c r="N24" s="8"/>
      <c r="O24" s="8">
        <f t="shared" si="2"/>
        <v>5000</v>
      </c>
      <c r="P24" s="8">
        <f t="shared" si="4"/>
        <v>190000</v>
      </c>
      <c r="Q24" s="3">
        <f t="shared" si="3"/>
        <v>1140000</v>
      </c>
    </row>
    <row r="25" spans="1:17" ht="25.5">
      <c r="A25" s="12" t="s">
        <v>21</v>
      </c>
      <c r="B25" s="3" t="s">
        <v>78</v>
      </c>
      <c r="C25" s="3">
        <v>25</v>
      </c>
      <c r="D25" s="3">
        <v>30000</v>
      </c>
      <c r="E25" s="3">
        <v>23000</v>
      </c>
      <c r="F25" s="3">
        <v>7000</v>
      </c>
      <c r="G25" s="3">
        <v>0</v>
      </c>
      <c r="H25" s="3">
        <f t="shared" si="0"/>
        <v>0</v>
      </c>
      <c r="I25" s="3">
        <v>20500</v>
      </c>
      <c r="J25" s="3">
        <v>7000</v>
      </c>
      <c r="K25" s="3">
        <f t="shared" si="1"/>
        <v>27500</v>
      </c>
      <c r="L25" s="9">
        <f t="shared" si="5"/>
        <v>687500</v>
      </c>
      <c r="M25" s="8">
        <v>2500</v>
      </c>
      <c r="N25" s="8">
        <v>0</v>
      </c>
      <c r="O25" s="8">
        <f t="shared" si="2"/>
        <v>2500</v>
      </c>
      <c r="P25" s="8">
        <f t="shared" si="4"/>
        <v>62500</v>
      </c>
      <c r="Q25" s="3">
        <f t="shared" si="3"/>
        <v>750000</v>
      </c>
    </row>
    <row r="26" spans="1:17" ht="12.75">
      <c r="A26" s="12" t="s">
        <v>71</v>
      </c>
      <c r="B26" s="2" t="s">
        <v>79</v>
      </c>
      <c r="C26" s="2">
        <v>48</v>
      </c>
      <c r="D26" s="2"/>
      <c r="E26" s="2"/>
      <c r="F26" s="2"/>
      <c r="G26" s="2">
        <v>0</v>
      </c>
      <c r="H26" s="2">
        <f t="shared" si="0"/>
        <v>0</v>
      </c>
      <c r="I26" s="2"/>
      <c r="J26" s="2"/>
      <c r="K26" s="2"/>
      <c r="L26" s="5">
        <v>604000</v>
      </c>
      <c r="M26" s="2"/>
      <c r="N26" s="2"/>
      <c r="O26" s="2"/>
      <c r="P26" s="7">
        <v>604000</v>
      </c>
      <c r="Q26" s="30">
        <v>120800</v>
      </c>
    </row>
    <row r="27" spans="1:17" ht="25.5">
      <c r="A27" s="12" t="s">
        <v>26</v>
      </c>
      <c r="B27" s="2" t="s">
        <v>81</v>
      </c>
      <c r="C27" s="2">
        <v>50</v>
      </c>
      <c r="D27" s="2">
        <v>11000</v>
      </c>
      <c r="E27" s="2">
        <v>8000</v>
      </c>
      <c r="F27" s="2">
        <v>3000</v>
      </c>
      <c r="G27" s="2"/>
      <c r="H27" s="2"/>
      <c r="I27" s="2">
        <v>8000</v>
      </c>
      <c r="J27" s="2">
        <v>0</v>
      </c>
      <c r="K27" s="2">
        <v>8000</v>
      </c>
      <c r="L27" s="5">
        <f t="shared" si="5"/>
        <v>400000</v>
      </c>
      <c r="M27" s="2">
        <v>0</v>
      </c>
      <c r="N27" s="2">
        <v>3000</v>
      </c>
      <c r="O27" s="2">
        <f t="shared" si="2"/>
        <v>3000</v>
      </c>
      <c r="P27" s="7">
        <f>O27*C27</f>
        <v>150000</v>
      </c>
      <c r="Q27" s="28">
        <f>SUM(D27*C27)</f>
        <v>550000</v>
      </c>
    </row>
    <row r="28" spans="1:17" ht="25.5">
      <c r="A28" s="12" t="s">
        <v>27</v>
      </c>
      <c r="B28" s="2" t="s">
        <v>80</v>
      </c>
      <c r="C28" s="2">
        <v>50</v>
      </c>
      <c r="D28" s="2">
        <v>11000</v>
      </c>
      <c r="E28" s="2">
        <v>8000</v>
      </c>
      <c r="F28" s="2">
        <v>3000</v>
      </c>
      <c r="G28" s="2"/>
      <c r="H28" s="2"/>
      <c r="I28" s="2">
        <v>8000</v>
      </c>
      <c r="J28" s="2">
        <v>0</v>
      </c>
      <c r="K28" s="2">
        <v>8000</v>
      </c>
      <c r="L28" s="5">
        <f>K28*C28</f>
        <v>400000</v>
      </c>
      <c r="M28" s="2">
        <v>0</v>
      </c>
      <c r="N28" s="2">
        <v>3000</v>
      </c>
      <c r="O28" s="2">
        <f>M28+N28</f>
        <v>3000</v>
      </c>
      <c r="P28" s="7">
        <f t="shared" si="4"/>
        <v>150000</v>
      </c>
      <c r="Q28" s="28">
        <f>SUM(D28*C28)</f>
        <v>550000</v>
      </c>
    </row>
    <row r="29" spans="1:17" ht="38.25">
      <c r="A29" s="12" t="s">
        <v>28</v>
      </c>
      <c r="B29" s="2" t="s">
        <v>82</v>
      </c>
      <c r="C29" s="3">
        <v>20</v>
      </c>
      <c r="D29" s="3">
        <v>27600</v>
      </c>
      <c r="E29" s="3">
        <v>14000</v>
      </c>
      <c r="F29" s="3">
        <v>13600</v>
      </c>
      <c r="G29" s="3">
        <v>0</v>
      </c>
      <c r="H29" s="1">
        <v>0</v>
      </c>
      <c r="I29" s="3">
        <v>14000</v>
      </c>
      <c r="J29" s="3">
        <v>13600</v>
      </c>
      <c r="K29" s="3">
        <f>SUM(I29:J29)</f>
        <v>27600</v>
      </c>
      <c r="L29" s="5">
        <f t="shared" si="5"/>
        <v>552000</v>
      </c>
      <c r="M29" s="3"/>
      <c r="N29" s="3">
        <v>0</v>
      </c>
      <c r="O29" s="3">
        <v>0</v>
      </c>
      <c r="P29" s="7">
        <f>O29*C29</f>
        <v>0</v>
      </c>
      <c r="Q29" s="28">
        <f>SUM(L29)</f>
        <v>552000</v>
      </c>
    </row>
    <row r="30" spans="1:17" ht="38.25">
      <c r="A30" s="12" t="s">
        <v>29</v>
      </c>
      <c r="B30" s="2" t="s">
        <v>83</v>
      </c>
      <c r="C30" s="3">
        <v>50</v>
      </c>
      <c r="D30" s="3"/>
      <c r="E30" s="3"/>
      <c r="F30" s="3"/>
      <c r="G30" s="3"/>
      <c r="H30" s="3"/>
      <c r="I30" s="3"/>
      <c r="J30" s="3"/>
      <c r="K30" s="3"/>
      <c r="L30" s="2">
        <v>586000</v>
      </c>
      <c r="M30" s="3">
        <v>4500</v>
      </c>
      <c r="N30" s="3">
        <v>0</v>
      </c>
      <c r="O30" s="3">
        <v>4500</v>
      </c>
      <c r="P30" s="3">
        <v>225000</v>
      </c>
      <c r="Q30" s="29">
        <v>811000</v>
      </c>
    </row>
    <row r="31" spans="1:17" ht="25.5">
      <c r="A31" s="12" t="s">
        <v>30</v>
      </c>
      <c r="B31" s="2" t="s">
        <v>65</v>
      </c>
      <c r="C31" s="3"/>
      <c r="D31" s="3"/>
      <c r="E31" s="3"/>
      <c r="F31" s="3"/>
      <c r="G31" s="3"/>
      <c r="H31" s="3"/>
      <c r="I31" s="3"/>
      <c r="J31" s="3"/>
      <c r="K31" s="3"/>
      <c r="L31" s="27">
        <v>2277000</v>
      </c>
      <c r="M31" s="3"/>
      <c r="N31" s="3"/>
      <c r="O31" s="3"/>
      <c r="P31" s="3"/>
      <c r="Q31" s="31">
        <v>2277000</v>
      </c>
    </row>
    <row r="32" spans="1:17" ht="25.5">
      <c r="A32" s="12" t="s">
        <v>31</v>
      </c>
      <c r="B32" s="2" t="s">
        <v>55</v>
      </c>
      <c r="C32" s="2"/>
      <c r="D32" s="2"/>
      <c r="E32" s="2"/>
      <c r="F32" s="2"/>
      <c r="G32" s="2"/>
      <c r="H32" s="2"/>
      <c r="I32" s="2"/>
      <c r="J32" s="2"/>
      <c r="K32" s="2"/>
      <c r="L32" s="5">
        <v>359400</v>
      </c>
      <c r="M32" s="2"/>
      <c r="N32" s="2"/>
      <c r="O32" s="2"/>
      <c r="P32" s="7"/>
      <c r="Q32" s="28">
        <v>359400</v>
      </c>
    </row>
    <row r="33" spans="1:17" ht="13.5">
      <c r="A33" s="11"/>
      <c r="B33" s="2" t="s">
        <v>17</v>
      </c>
      <c r="C33" s="2">
        <v>471</v>
      </c>
      <c r="D33" s="2"/>
      <c r="E33" s="2"/>
      <c r="F33" s="2"/>
      <c r="G33" s="2"/>
      <c r="H33" s="2">
        <f>H20+H13</f>
        <v>1529600</v>
      </c>
      <c r="I33" s="2"/>
      <c r="J33" s="2"/>
      <c r="K33" s="2"/>
      <c r="L33" s="27">
        <v>11043000</v>
      </c>
      <c r="M33" s="2"/>
      <c r="N33" s="2"/>
      <c r="O33" s="2"/>
      <c r="P33" s="7">
        <v>2962800</v>
      </c>
      <c r="Q33" s="38">
        <v>15535400</v>
      </c>
    </row>
    <row r="34" spans="1:17" ht="12.75">
      <c r="A34" s="53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32"/>
    </row>
    <row r="35" spans="1:17" ht="25.5">
      <c r="A35" s="12" t="s">
        <v>32</v>
      </c>
      <c r="B35" s="2" t="s">
        <v>56</v>
      </c>
      <c r="C35" s="2">
        <v>845</v>
      </c>
      <c r="D35" s="3">
        <v>7389</v>
      </c>
      <c r="E35" s="3">
        <v>7389</v>
      </c>
      <c r="F35" s="4">
        <v>0</v>
      </c>
      <c r="G35" s="3">
        <v>2793</v>
      </c>
      <c r="H35" s="2">
        <f>SUM(C35*G35)</f>
        <v>2360085</v>
      </c>
      <c r="I35" s="3">
        <v>3396</v>
      </c>
      <c r="J35" s="3">
        <v>0</v>
      </c>
      <c r="K35" s="3">
        <v>3396</v>
      </c>
      <c r="L35" s="33">
        <v>2870000</v>
      </c>
      <c r="M35" s="8">
        <v>2000</v>
      </c>
      <c r="N35" s="8">
        <v>0</v>
      </c>
      <c r="O35" s="7">
        <v>2000</v>
      </c>
      <c r="P35" s="7">
        <f>SUM(O35*C35)</f>
        <v>1690000</v>
      </c>
      <c r="Q35" s="34">
        <f>SUM(P35,L35,H35)</f>
        <v>6920085</v>
      </c>
    </row>
    <row r="36" spans="1:17" ht="51">
      <c r="A36" s="11" t="s">
        <v>33</v>
      </c>
      <c r="B36" s="2" t="s">
        <v>60</v>
      </c>
      <c r="C36" s="2">
        <v>4730</v>
      </c>
      <c r="D36" s="3"/>
      <c r="E36" s="3"/>
      <c r="F36" s="3"/>
      <c r="G36" s="3"/>
      <c r="H36" s="3"/>
      <c r="I36" s="3"/>
      <c r="J36" s="3"/>
      <c r="K36" s="3"/>
      <c r="L36" s="27">
        <v>2800000</v>
      </c>
      <c r="M36" s="3"/>
      <c r="N36" s="3"/>
      <c r="O36" s="3"/>
      <c r="P36" s="3"/>
      <c r="Q36" s="27">
        <v>2800000</v>
      </c>
    </row>
    <row r="37" spans="1:17" ht="25.5">
      <c r="A37" s="11" t="s">
        <v>34</v>
      </c>
      <c r="B37" s="2" t="s">
        <v>61</v>
      </c>
      <c r="C37" s="2">
        <v>2250</v>
      </c>
      <c r="D37" s="2"/>
      <c r="E37" s="2"/>
      <c r="F37" s="2"/>
      <c r="G37" s="2"/>
      <c r="H37" s="2"/>
      <c r="I37" s="2"/>
      <c r="J37" s="2"/>
      <c r="K37" s="2"/>
      <c r="L37" s="37">
        <v>375000</v>
      </c>
      <c r="M37" s="3"/>
      <c r="N37" s="3"/>
      <c r="O37" s="3"/>
      <c r="P37" s="3"/>
      <c r="Q37" s="2">
        <v>375000</v>
      </c>
    </row>
    <row r="38" spans="1:17" ht="38.25">
      <c r="A38" s="11" t="s">
        <v>35</v>
      </c>
      <c r="B38" s="2" t="s">
        <v>62</v>
      </c>
      <c r="C38" s="2">
        <v>810</v>
      </c>
      <c r="D38" s="2"/>
      <c r="E38" s="2"/>
      <c r="F38" s="2"/>
      <c r="G38" s="2"/>
      <c r="H38" s="2"/>
      <c r="I38" s="2"/>
      <c r="J38" s="2"/>
      <c r="K38" s="2"/>
      <c r="L38" s="36">
        <v>2239000</v>
      </c>
      <c r="M38" s="3"/>
      <c r="N38" s="3"/>
      <c r="O38" s="3"/>
      <c r="P38" s="3"/>
      <c r="Q38" s="2">
        <v>2239000</v>
      </c>
    </row>
    <row r="39" spans="1:17" ht="12.75">
      <c r="A39" s="11" t="s">
        <v>36</v>
      </c>
      <c r="B39" s="2" t="s">
        <v>15</v>
      </c>
      <c r="C39" s="2">
        <v>180</v>
      </c>
      <c r="D39" s="2"/>
      <c r="E39" s="2"/>
      <c r="F39" s="2"/>
      <c r="G39" s="2"/>
      <c r="H39" s="2">
        <v>502740</v>
      </c>
      <c r="I39" s="2"/>
      <c r="J39" s="2"/>
      <c r="K39" s="2"/>
      <c r="L39" s="36">
        <v>450000</v>
      </c>
      <c r="M39" s="2">
        <v>2000</v>
      </c>
      <c r="N39" s="2"/>
      <c r="O39" s="3">
        <v>2000</v>
      </c>
      <c r="P39" s="2">
        <v>450000</v>
      </c>
      <c r="Q39" s="2">
        <v>1402740</v>
      </c>
    </row>
    <row r="40" spans="1:17" ht="15.75">
      <c r="A40" s="12"/>
      <c r="B40" s="2" t="s">
        <v>16</v>
      </c>
      <c r="C40" s="2">
        <f>C35+C36+C37+C38+C39</f>
        <v>8815</v>
      </c>
      <c r="D40" s="2"/>
      <c r="E40" s="3"/>
      <c r="F40" s="3"/>
      <c r="G40" s="3"/>
      <c r="H40" s="3">
        <v>2862825</v>
      </c>
      <c r="I40" s="3"/>
      <c r="J40" s="3"/>
      <c r="K40" s="3"/>
      <c r="L40" s="26">
        <f>SUM(L35:L39)</f>
        <v>8734000</v>
      </c>
      <c r="M40" s="3"/>
      <c r="N40" s="3"/>
      <c r="O40" s="3"/>
      <c r="P40" s="27">
        <v>2140000</v>
      </c>
      <c r="Q40" s="40">
        <v>13736825</v>
      </c>
    </row>
    <row r="41" spans="1:17" ht="12.75">
      <c r="A41" s="53" t="s">
        <v>37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3">
        <f>SUM(D41*C41)</f>
        <v>0</v>
      </c>
    </row>
    <row r="42" spans="1:17" ht="25.5">
      <c r="A42" s="12" t="s">
        <v>40</v>
      </c>
      <c r="B42" s="2" t="s">
        <v>57</v>
      </c>
      <c r="C42" s="2"/>
      <c r="D42" s="2"/>
      <c r="E42" s="2"/>
      <c r="F42" s="2"/>
      <c r="G42" s="2"/>
      <c r="H42" s="2"/>
      <c r="I42" s="2"/>
      <c r="J42" s="2"/>
      <c r="K42" s="2"/>
      <c r="L42" s="6">
        <v>100000</v>
      </c>
      <c r="M42" s="2"/>
      <c r="N42" s="2"/>
      <c r="O42" s="2"/>
      <c r="P42" s="7">
        <f>O42*C42</f>
        <v>0</v>
      </c>
      <c r="Q42" s="3">
        <f>SUM(D42*C42)</f>
        <v>0</v>
      </c>
    </row>
    <row r="43" spans="1:17" ht="12.75">
      <c r="A43" s="12" t="s">
        <v>41</v>
      </c>
      <c r="B43" s="2" t="s">
        <v>58</v>
      </c>
      <c r="C43" s="2"/>
      <c r="D43" s="2"/>
      <c r="E43" s="2"/>
      <c r="F43" s="2"/>
      <c r="G43" s="2"/>
      <c r="H43" s="2"/>
      <c r="I43" s="2"/>
      <c r="J43" s="2"/>
      <c r="K43" s="2"/>
      <c r="L43" s="6">
        <v>150000</v>
      </c>
      <c r="M43" s="2"/>
      <c r="N43" s="2"/>
      <c r="O43" s="2"/>
      <c r="P43" s="7">
        <f>O43*C43</f>
        <v>0</v>
      </c>
      <c r="Q43" s="3">
        <f>SUM(D43*C43)</f>
        <v>0</v>
      </c>
    </row>
    <row r="44" spans="1:17" ht="12.75">
      <c r="A44" s="12" t="s">
        <v>42</v>
      </c>
      <c r="B44" s="2" t="s">
        <v>59</v>
      </c>
      <c r="C44" s="2"/>
      <c r="D44" s="2"/>
      <c r="E44" s="2"/>
      <c r="F44" s="2"/>
      <c r="G44" s="2"/>
      <c r="H44" s="2"/>
      <c r="I44" s="2"/>
      <c r="J44" s="2"/>
      <c r="K44" s="2"/>
      <c r="L44" s="6">
        <v>120000</v>
      </c>
      <c r="M44" s="2"/>
      <c r="N44" s="2"/>
      <c r="O44" s="2"/>
      <c r="P44" s="7">
        <f>O44*C44</f>
        <v>0</v>
      </c>
      <c r="Q44" s="3">
        <f>SUM(D44*C44)</f>
        <v>0</v>
      </c>
    </row>
    <row r="45" spans="1:17" ht="13.5">
      <c r="A45" s="11"/>
      <c r="B45" s="14" t="s">
        <v>43</v>
      </c>
      <c r="C45" s="3"/>
      <c r="D45" s="3"/>
      <c r="E45" s="3"/>
      <c r="F45" s="3"/>
      <c r="G45" s="3"/>
      <c r="H45" s="3"/>
      <c r="I45" s="3"/>
      <c r="J45" s="3"/>
      <c r="K45" s="3"/>
      <c r="L45" s="2">
        <v>370000</v>
      </c>
      <c r="M45" s="3"/>
      <c r="N45" s="3"/>
      <c r="O45" s="3"/>
      <c r="P45" s="3"/>
      <c r="Q45" s="41">
        <v>370000</v>
      </c>
    </row>
    <row r="46" spans="1:17" ht="15">
      <c r="A46" s="3"/>
      <c r="B46" s="18" t="s">
        <v>44</v>
      </c>
      <c r="C46" s="17">
        <f>C40+C33</f>
        <v>9286</v>
      </c>
      <c r="D46" s="17"/>
      <c r="E46" s="17"/>
      <c r="F46" s="17"/>
      <c r="G46" s="17"/>
      <c r="H46" s="17">
        <v>4392425</v>
      </c>
      <c r="I46" s="17"/>
      <c r="J46" s="17"/>
      <c r="K46" s="17"/>
      <c r="L46" s="17">
        <v>20147000</v>
      </c>
      <c r="M46" s="17"/>
      <c r="N46" s="17"/>
      <c r="O46" s="17"/>
      <c r="P46" s="17">
        <v>5102800</v>
      </c>
      <c r="Q46" s="39">
        <v>29642225</v>
      </c>
    </row>
    <row r="47" spans="1:16" ht="12.75">
      <c r="A47" s="22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35"/>
      <c r="M47" s="24"/>
      <c r="N47" s="24"/>
      <c r="O47" s="24"/>
      <c r="P47" s="24"/>
    </row>
    <row r="48" spans="1:16" ht="15.75">
      <c r="A48" s="20"/>
      <c r="B48" s="55" t="s">
        <v>47</v>
      </c>
      <c r="C48" s="55"/>
      <c r="D48" s="55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15.75">
      <c r="A49" s="20"/>
      <c r="B49" s="55" t="s">
        <v>48</v>
      </c>
      <c r="C49" s="55"/>
      <c r="D49" s="55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 ht="15.75">
      <c r="A50" s="20"/>
      <c r="B50" s="55" t="s">
        <v>49</v>
      </c>
      <c r="C50" s="55"/>
      <c r="D50" s="55"/>
      <c r="E50" s="21"/>
      <c r="F50" s="21"/>
      <c r="G50" s="21"/>
      <c r="H50" s="21"/>
      <c r="I50" s="21"/>
      <c r="J50" s="21"/>
      <c r="K50" s="21"/>
      <c r="L50" s="21"/>
      <c r="M50" s="21"/>
      <c r="N50" s="49" t="s">
        <v>63</v>
      </c>
      <c r="O50" s="49"/>
      <c r="P50" s="49"/>
    </row>
    <row r="51" spans="1:16" ht="16.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3"/>
      <c r="P51" s="43"/>
    </row>
    <row r="52" spans="1:16" s="43" customFormat="1" ht="11.25" customHeight="1">
      <c r="A52" s="46"/>
      <c r="B52" s="56" t="s">
        <v>84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45"/>
      <c r="N52" s="45"/>
      <c r="P52" s="21"/>
    </row>
    <row r="53" spans="1:14" s="43" customFormat="1" ht="100.5" customHeight="1">
      <c r="A53" s="46"/>
      <c r="B53" s="56" t="s">
        <v>87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</row>
    <row r="57" ht="12.75">
      <c r="B57" s="16"/>
    </row>
  </sheetData>
  <mergeCells count="26">
    <mergeCell ref="B52:L52"/>
    <mergeCell ref="B53:N53"/>
    <mergeCell ref="B50:D50"/>
    <mergeCell ref="N50:P50"/>
    <mergeCell ref="A34:P34"/>
    <mergeCell ref="A41:P41"/>
    <mergeCell ref="B49:D49"/>
    <mergeCell ref="B48:D48"/>
    <mergeCell ref="A6:P6"/>
    <mergeCell ref="A7:P7"/>
    <mergeCell ref="G10:G11"/>
    <mergeCell ref="H10:H11"/>
    <mergeCell ref="F10:F11"/>
    <mergeCell ref="E9:P9"/>
    <mergeCell ref="A9:A11"/>
    <mergeCell ref="B9:B11"/>
    <mergeCell ref="C9:C11"/>
    <mergeCell ref="E10:E11"/>
    <mergeCell ref="A12:P12"/>
    <mergeCell ref="D9:D11"/>
    <mergeCell ref="I10:L10"/>
    <mergeCell ref="M10:P10"/>
    <mergeCell ref="K1:P1"/>
    <mergeCell ref="I2:P2"/>
    <mergeCell ref="I3:P3"/>
    <mergeCell ref="A5:P5"/>
  </mergeCells>
  <printOptions/>
  <pageMargins left="0.3937007874015748" right="0.3937007874015748" top="0.3937007874015748" bottom="0.3937007874015748" header="0.4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JakubovichSN</cp:lastModifiedBy>
  <cp:lastPrinted>2009-05-08T05:20:58Z</cp:lastPrinted>
  <dcterms:created xsi:type="dcterms:W3CDTF">1996-10-08T23:32:33Z</dcterms:created>
  <dcterms:modified xsi:type="dcterms:W3CDTF">2009-05-13T04:42:17Z</dcterms:modified>
  <cp:category/>
  <cp:version/>
  <cp:contentType/>
  <cp:contentStatus/>
</cp:coreProperties>
</file>